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340" activeTab="1"/>
  </bookViews>
  <sheets>
    <sheet name="KQKD" sheetId="1" r:id="rId1"/>
    <sheet name="CDK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<sst xmlns="http://schemas.openxmlformats.org/spreadsheetml/2006/main" count="181" uniqueCount="167">
  <si>
    <t xml:space="preserve"> C«ng ty CPXDCTGT 492</t>
  </si>
  <si>
    <t>BiÓu sè B02 - DN</t>
  </si>
  <si>
    <t>( Ban hµnh theo Q§ sè 15/2006/QD - BTC ngµy 20/03/2006 cña Bé tr­ëng BTC )</t>
  </si>
  <si>
    <t>KÕt qu¶ ho¹t ®éng kinh doanh</t>
  </si>
  <si>
    <t>quý 4 n¨m 2007</t>
  </si>
  <si>
    <t>ChØ tiªu</t>
  </si>
  <si>
    <t>M· sè</t>
  </si>
  <si>
    <t>ThuyÕt minh</t>
  </si>
  <si>
    <t>Quý nµy</t>
  </si>
  <si>
    <t>Luü kÕ</t>
  </si>
  <si>
    <t xml:space="preserve"> 1.Doanh thu b¸n hµng vµ cung cÊp dÞch vô</t>
  </si>
  <si>
    <t>VI.25</t>
  </si>
  <si>
    <t xml:space="preserve"> 2. C¸c kho¶n gi¶m trõ doanh thu</t>
  </si>
  <si>
    <t xml:space="preserve"> 3. Doanh thu thuÇn: ( 10 = 1 - 3)</t>
  </si>
  <si>
    <t xml:space="preserve"> 4. Gi¸ vèn hµng b¸n :</t>
  </si>
  <si>
    <t>VI.27</t>
  </si>
  <si>
    <t xml:space="preserve"> 5. Lîi nhuËn gép vÒ bµn hµng vµ cung cÊp</t>
  </si>
  <si>
    <t>dÞch vô ( 20 = 10-11 )</t>
  </si>
  <si>
    <t xml:space="preserve"> 6. Doanh thu ho¹t ®éng tµi chÝnh</t>
  </si>
  <si>
    <t>VI.26</t>
  </si>
  <si>
    <t xml:space="preserve"> 7. Chi phÝ H§ tµi chÝnh</t>
  </si>
  <si>
    <t>VI.28</t>
  </si>
  <si>
    <t xml:space="preserve">  Trong ®ã : Chi phÝ l·i vay</t>
  </si>
  <si>
    <t xml:space="preserve"> 8. Chi phÝ b¸n hµng</t>
  </si>
  <si>
    <t xml:space="preserve"> 9.Chi phÝ qu¶n lý doanh nghiÖp</t>
  </si>
  <si>
    <t xml:space="preserve">10. Lîi nhuËn thuÇn tõ ho¹t ®éng kinh doanh </t>
  </si>
  <si>
    <t xml:space="preserve"> (30=20+(21-22)-(24+25)</t>
  </si>
  <si>
    <t>11. Thu nhËp kh¸c</t>
  </si>
  <si>
    <t>12.Chi phÝ kh¸c</t>
  </si>
  <si>
    <t>13. Lîi nhuËn kh¸c (40=31-32)</t>
  </si>
  <si>
    <t>14. Tæng lîi nhuËn kÕ to¸n tr­íc thuÕ ( 50=30+40)</t>
  </si>
  <si>
    <t>15. Chi phÝ thuÕ TNDN hiÖn hµnh</t>
  </si>
  <si>
    <t>VI.30</t>
  </si>
  <si>
    <t>16. Chi phÝ thuÕ TNDN ho·n l¹i</t>
  </si>
  <si>
    <t>17. Lîi nhuËn sau  TNDN ( 60= 50-51-52 )</t>
  </si>
  <si>
    <t>18 . L·i c¬ b¶n trªn cæ phiÕu (*)</t>
  </si>
  <si>
    <t xml:space="preserve">      Ng­êi lËp biÓu                                       KÕ to¸n tr­ëng                                               Gi¸m ®èc</t>
  </si>
  <si>
    <t>§¬n vÞ: C«ng ty c«ng tr×nh 492</t>
  </si>
  <si>
    <t xml:space="preserve">            BiÓu: BO1- DN</t>
  </si>
  <si>
    <t>Ban hµnh theo Q§ sè 15/2006/Q§/BTC ngµy 23/03/2006</t>
  </si>
  <si>
    <t>cña Bé tr­ëng Bé tµi chÝnh</t>
  </si>
  <si>
    <t>b¶ng c©n ®èi kÕ to¸n</t>
  </si>
  <si>
    <t>Quý 4 n¨m 2007</t>
  </si>
  <si>
    <t>Tµi s¶n - Nguån Vèn</t>
  </si>
  <si>
    <t>m· sè</t>
  </si>
  <si>
    <t>sè d­ ®Çu kú</t>
  </si>
  <si>
    <t>Sè d­ cuèi kú</t>
  </si>
  <si>
    <t>Tµi s¶n ng¾n h¹n ( 100 ) = 110+120+130+140+150</t>
  </si>
  <si>
    <t xml:space="preserve">I - TiÒn </t>
  </si>
  <si>
    <t>1 - TiÒn  ( TK111+112+113 )</t>
  </si>
  <si>
    <t>V.01</t>
  </si>
  <si>
    <t xml:space="preserve">2 - C¸c kho¶n t­¬ng ®­¬ng tiÒn </t>
  </si>
  <si>
    <t>II - C¸c kho¶n ®Çu t­ tµi chÝnh ng¾n h¹n</t>
  </si>
  <si>
    <t>V.02</t>
  </si>
  <si>
    <t>1 - §Çu t­  ng¾n h¹n</t>
  </si>
  <si>
    <t>3 - Dù phßng gi¶m gi¸ chøng kho¸n ®Çu t­ ng¾n h¹n (* )</t>
  </si>
  <si>
    <t>III- C¸c kho¶n ph¶i thu</t>
  </si>
  <si>
    <t>1 - Ph¶i thu cña kh¸ch hµng</t>
  </si>
  <si>
    <t>2 - Tr¶ tr­íc cho ng­êi b¸n</t>
  </si>
  <si>
    <t>3 - Ph¶i thu néi bé ng¾n h¹n</t>
  </si>
  <si>
    <t>4 - Ph¶i thu theo tiÕn ®é kÕ ho¹ch hîp ®ång x©y dùng</t>
  </si>
  <si>
    <t>5 - C¸c kho¶n ph¶i thu kh¸c</t>
  </si>
  <si>
    <t>V.03</t>
  </si>
  <si>
    <t>6 - Dù phßng c¸c kháan ph¶i thu khã ®ßi(*)</t>
  </si>
  <si>
    <t>IV - Hµng tån kho</t>
  </si>
  <si>
    <t>1 - Hµng tån kho</t>
  </si>
  <si>
    <t>V.04</t>
  </si>
  <si>
    <t>8 - Dù phßng gi¶m gi¸ hµng tån kho(*)</t>
  </si>
  <si>
    <t>V - Tµi s¶n ng¾n h¹n kh¸c</t>
  </si>
  <si>
    <t>1 - Chi phÝ tr¶ tr­íc ng¾n h¹n</t>
  </si>
  <si>
    <t>2 - ThuÕ GTGT ®­îc khÊu trõ</t>
  </si>
  <si>
    <t>3 - ThuÕ vµ c¸c kho¸n kh¸c ph¶i thu Nhµ n­íc</t>
  </si>
  <si>
    <t>V.05</t>
  </si>
  <si>
    <t>5 - Tµi s¶n ng¾n h¹n kh¸c ( TK141 + TK144 )</t>
  </si>
  <si>
    <t>B- Tµi s¶n dµi h¹n (200 = 210+220+240+250+260 )</t>
  </si>
  <si>
    <t xml:space="preserve">I - C¸c kho¶n ph¶i thu dµi h¹n </t>
  </si>
  <si>
    <t>1 - Ph¶i thu dµi h¹n cña kh¸ch hµng</t>
  </si>
  <si>
    <t>2 - Vèn kinh doanh ë ®¬n vÞ trùc thuéc</t>
  </si>
  <si>
    <t>3 - Ph¶i thu dµi h¹n néi bé kh¸c</t>
  </si>
  <si>
    <t>V.6</t>
  </si>
  <si>
    <t>4 - Ph¶i thu dµi h¹n kh¸c</t>
  </si>
  <si>
    <t>V.7</t>
  </si>
  <si>
    <t>5 - Dù phßng ph¶i thu dµi h¹n khã ®ßi(*)</t>
  </si>
  <si>
    <t>II - Tµi s¶n cè ®Þnh</t>
  </si>
  <si>
    <t>1- Tµi s¶n cè ®Þnh h÷u h×nh</t>
  </si>
  <si>
    <t>V.8</t>
  </si>
  <si>
    <t xml:space="preserve">                 - Nguyªn gi¸</t>
  </si>
  <si>
    <t xml:space="preserve">                 - Gi¸ trÞ hao mßn luü kÕ (*)</t>
  </si>
  <si>
    <t>2- Tµi s¶n cè ®Þnh thuª tµi chÝnh</t>
  </si>
  <si>
    <t>V.9</t>
  </si>
  <si>
    <t>3- Tµi s¶n cè ®Þnh v« h×nh</t>
  </si>
  <si>
    <t>V.10</t>
  </si>
  <si>
    <t>4 - Chi phÝ x©y dùng c¬ b¶n dë dang</t>
  </si>
  <si>
    <t>V.11</t>
  </si>
  <si>
    <t>III - BÊt ®éng s¶n ®Çu t­</t>
  </si>
  <si>
    <t>IV- C¸c kho¶n ®Çu t­ tµi chÝnh dµi h¹n</t>
  </si>
  <si>
    <t>1 - §Çu t­ vµo c«ng ty con</t>
  </si>
  <si>
    <t>2 - §Çu t­ vµo c«ng ty liªn kÕt liªn danh</t>
  </si>
  <si>
    <t>3 - §Çu t­ kh¸c</t>
  </si>
  <si>
    <t>V.13</t>
  </si>
  <si>
    <t>4 - Dù phßng gi¶m gi¸ chøng kho¶n ®Çu t­ dµi h¹n (*)</t>
  </si>
  <si>
    <t>V - Tµi s¶n dµi h¹n kh¸c</t>
  </si>
  <si>
    <t>1 - Chi phÝ tr¶ tr­íc dµi h¹n</t>
  </si>
  <si>
    <t>V.14</t>
  </si>
  <si>
    <t>2 - Tµi s¶n thuÕ thu nhËp ho·n l¹i</t>
  </si>
  <si>
    <t>V.21</t>
  </si>
  <si>
    <t>3 - Tµi s¶n dµi h¹n kh¸c</t>
  </si>
  <si>
    <t xml:space="preserve">           Tæng céng tµi s¶n ( 270 = 100+200 )</t>
  </si>
  <si>
    <t>A. Nî ph¶i tr¶ ( 300 = 310+330 )</t>
  </si>
  <si>
    <t>I - Nî ng¾n h¹n</t>
  </si>
  <si>
    <t>1 - Vay vµ nî ng¾n h¹n</t>
  </si>
  <si>
    <t>V.15</t>
  </si>
  <si>
    <t>2 - Ph¶i tr¶ ng­êi b¸n</t>
  </si>
  <si>
    <t>3 - Ng­êi mua tr¶ tiÒn tr­íc</t>
  </si>
  <si>
    <t>4 - ThuÕ vµ c¸c kho¶n ph¶i nép nhµ n­íc</t>
  </si>
  <si>
    <t>V.16</t>
  </si>
  <si>
    <t>5 - Ph¶i tr¶ ng­êi lao ®éng</t>
  </si>
  <si>
    <t>6 - Chi phÝ ph¶i tr¶</t>
  </si>
  <si>
    <t>V.17</t>
  </si>
  <si>
    <t>7 - Ph¶i tr¶ néi bé</t>
  </si>
  <si>
    <t>8 - Ph¶i tr¶ theo tiÒn ®é hîp ®ång x©y dùng</t>
  </si>
  <si>
    <t>9 - C¸c kho¶n ph¶i tr¶ ph¶i nép ng¾n h¹n kh¸c</t>
  </si>
  <si>
    <t>V.18</t>
  </si>
  <si>
    <t>10 - Dù phßng ph¶i tr¶ ng¾n h¹n</t>
  </si>
  <si>
    <t>II - Nî dµi h¹n</t>
  </si>
  <si>
    <t>1 - Ph¶i tr¶ dµi h¹n ng­êi b¸n</t>
  </si>
  <si>
    <t>2 - Ph¶i tr¶ dµi h¹n néi bé</t>
  </si>
  <si>
    <t>V.19</t>
  </si>
  <si>
    <t>3 - Ph¶i tr¶ dµi h¹n kh¸c</t>
  </si>
  <si>
    <t>4 - Vay vµ nî dµi h¹n</t>
  </si>
  <si>
    <t>V.20</t>
  </si>
  <si>
    <t>5 - ThuÕ thu nhËp ho·n l¹i ph¶i tr¶</t>
  </si>
  <si>
    <t>6 - Dù phßng trî cÊp mÊt viÖc lµm</t>
  </si>
  <si>
    <t>7 - Dù phßng ph¶i tr¶ dµi h¹n</t>
  </si>
  <si>
    <t>B - Vèn chñ së h÷u ( 400 = 410+430 )</t>
  </si>
  <si>
    <t>I - Vèn chñ së h÷u</t>
  </si>
  <si>
    <t>V.22</t>
  </si>
  <si>
    <t>1 - Vèn ®Çu t­ cña chñ së h÷u</t>
  </si>
  <si>
    <t>2 - ThÆng d­ vèn cæ phÇn</t>
  </si>
  <si>
    <t>3 - Vèn kh¸c cña chñ së h÷u</t>
  </si>
  <si>
    <t>4 - Cæ phiÕu quü (*)</t>
  </si>
  <si>
    <t>5 - Chªnh lÖch ®¸nh gi¸ l¹i tµi s¶n</t>
  </si>
  <si>
    <t>6 - Chªnh lÖch tû gi¸ hèi ®o¸i</t>
  </si>
  <si>
    <t>7 - Quü ®Çu t­ ph¸t triÓn</t>
  </si>
  <si>
    <t>8 - Quü dù phßng tµi chÝnh</t>
  </si>
  <si>
    <t>9 - Quü ban ®iÒu hµnh c«ng ty</t>
  </si>
  <si>
    <t>10 - Lîi nhuËn sau thuÕ ch­a ph©n phèi</t>
  </si>
  <si>
    <t>11 - Nguån vèn ®Çu t­ XDCB</t>
  </si>
  <si>
    <t>II - Nguån kinh phÝ vµ quü kh¸c</t>
  </si>
  <si>
    <t>1 - Quü khen th­ëng, phóc lîi</t>
  </si>
  <si>
    <t>2 - Nguån kinh phÝ</t>
  </si>
  <si>
    <t>V.23</t>
  </si>
  <si>
    <t>3 - Nguån kinh phÝ ®· h×nh thµnh TSC§</t>
  </si>
  <si>
    <t xml:space="preserve">   Tæng céng nguån vèn ( 430 = 300+400 )</t>
  </si>
  <si>
    <t>C¸c chØ tiªu ngoµi b¶ng c©n ®èi kÕ to¸n</t>
  </si>
  <si>
    <t>1 - Tµi s¶n thuª ngoµi</t>
  </si>
  <si>
    <t>V.24</t>
  </si>
  <si>
    <t>2 - VËt t­ hµng ho¸ nhËn gi÷ hé,nhËn gia c«ng hé</t>
  </si>
  <si>
    <t>3 - Hµng ho¸ nhËn b¸n hé,nhËn ký göi</t>
  </si>
  <si>
    <t>4 - Nî khã ®ßi ®· xö lý</t>
  </si>
  <si>
    <t>5 - Ngo¹i tÖ c¸c lo¹i</t>
  </si>
  <si>
    <t>6 - Dù to¸n chi sù nghiÖp, dù ¸n</t>
  </si>
  <si>
    <t>7 - Tµi s¶n cè ®Þnh chê thanh lý</t>
  </si>
  <si>
    <t>Vinh ngµy      th¸ng      n¨m 2007</t>
  </si>
  <si>
    <t xml:space="preserve">           LËp biÓu                                         KÕ to¸n tr­ëng                    </t>
  </si>
  <si>
    <t>Gi¸m ®èc</t>
  </si>
  <si>
    <t>9 th¸ng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</si>
</sst>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\ #,##0\);_(\ * &quot;-&quot;??_);_(@_)"/>
    <numFmt numFmtId="165" formatCode="_(* #,##0_);_(* \(#,##0\);_(* &quot;-&quot;??_);_(@_)"/>
  </numFmts>
  <fonts count="22">
    <font>
      <sz val="12"/>
      <name val=".VnArial"/>
      <family val="0"/>
    </font>
    <font>
      <b/>
      <sz val="9"/>
      <name val=".VnArialH"/>
      <family val="2"/>
    </font>
    <font>
      <sz val="8"/>
      <name val=".VnArial Narrow"/>
      <family val="2"/>
    </font>
    <font>
      <b/>
      <sz val="16"/>
      <name val=".VnArial NarrowH"/>
      <family val="2"/>
    </font>
    <font>
      <b/>
      <sz val="12"/>
      <name val=".VnArial NarrowH"/>
      <family val="2"/>
    </font>
    <font>
      <b/>
      <sz val="12"/>
      <name val=".VnArial Narrow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i/>
      <sz val="12"/>
      <name val=".VnArial Narrow"/>
      <family val="0"/>
    </font>
    <font>
      <b/>
      <i/>
      <sz val="12"/>
      <name val=".vntime"/>
      <family val="2"/>
    </font>
    <font>
      <b/>
      <sz val="10"/>
      <name val=".VnTimeH"/>
      <family val="2"/>
    </font>
    <font>
      <sz val="8"/>
      <name val=".VnArial"/>
      <family val="0"/>
    </font>
    <font>
      <b/>
      <sz val="10"/>
      <name val=".VnArialH"/>
      <family val="2"/>
    </font>
    <font>
      <b/>
      <sz val="10"/>
      <name val=".VnArial Narrow"/>
      <family val="2"/>
    </font>
    <font>
      <sz val="9"/>
      <name val=".VnArial Narrow"/>
      <family val="2"/>
    </font>
    <font>
      <b/>
      <sz val="14"/>
      <name val=".VnAvantH"/>
      <family val="2"/>
    </font>
    <font>
      <i/>
      <sz val="12"/>
      <name val=".VnArial Narrow"/>
      <family val="2"/>
    </font>
    <font>
      <b/>
      <sz val="10"/>
      <name val=".VnArial NarrowH"/>
      <family val="2"/>
    </font>
    <font>
      <b/>
      <sz val="11"/>
      <color indexed="10"/>
      <name val=".VnArial Narrow"/>
      <family val="2"/>
    </font>
    <font>
      <sz val="11"/>
      <color indexed="10"/>
      <name val=".VnArial Narrow"/>
      <family val="2"/>
    </font>
    <font>
      <b/>
      <sz val="11"/>
      <name val=".VnArial NarrowH"/>
      <family val="2"/>
    </font>
    <font>
      <sz val="12"/>
      <name val=".VnArial Narrow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Continuous"/>
    </xf>
    <xf numFmtId="0" fontId="0" fillId="0" borderId="8" xfId="0" applyBorder="1" applyAlignment="1">
      <alignment/>
    </xf>
    <xf numFmtId="164" fontId="6" fillId="0" borderId="9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164" fontId="6" fillId="0" borderId="10" xfId="16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64" fontId="6" fillId="0" borderId="13" xfId="16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3" xfId="16" applyNumberFormat="1" applyFont="1" applyBorder="1" applyAlignment="1">
      <alignment horizontal="center"/>
    </xf>
    <xf numFmtId="164" fontId="7" fillId="0" borderId="13" xfId="16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6" fillId="0" borderId="13" xfId="16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6" fillId="0" borderId="16" xfId="0" applyNumberFormat="1" applyFont="1" applyBorder="1" applyAlignment="1">
      <alignment horizontal="centerContinuous"/>
    </xf>
    <xf numFmtId="164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164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65" fontId="17" fillId="0" borderId="19" xfId="15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165" fontId="18" fillId="0" borderId="22" xfId="15" applyNumberFormat="1" applyFont="1" applyFill="1" applyBorder="1" applyAlignment="1">
      <alignment horizontal="center"/>
    </xf>
    <xf numFmtId="165" fontId="6" fillId="0" borderId="23" xfId="15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5" fontId="6" fillId="0" borderId="13" xfId="15" applyNumberFormat="1" applyFont="1" applyFill="1" applyBorder="1" applyAlignment="1">
      <alignment horizontal="center"/>
    </xf>
    <xf numFmtId="165" fontId="18" fillId="0" borderId="14" xfId="15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5" fontId="19" fillId="0" borderId="13" xfId="15" applyNumberFormat="1" applyFont="1" applyFill="1" applyBorder="1" applyAlignment="1">
      <alignment horizontal="center"/>
    </xf>
    <xf numFmtId="165" fontId="7" fillId="0" borderId="14" xfId="15" applyNumberFormat="1" applyFont="1" applyFill="1" applyBorder="1" applyAlignment="1">
      <alignment/>
    </xf>
    <xf numFmtId="165" fontId="7" fillId="0" borderId="13" xfId="15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165" fontId="6" fillId="0" borderId="14" xfId="15" applyNumberFormat="1" applyFont="1" applyFill="1" applyBorder="1" applyAlignment="1">
      <alignment horizontal="center"/>
    </xf>
    <xf numFmtId="165" fontId="19" fillId="0" borderId="14" xfId="15" applyNumberFormat="1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165" fontId="6" fillId="0" borderId="14" xfId="15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165" fontId="20" fillId="0" borderId="13" xfId="15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165" fontId="6" fillId="0" borderId="24" xfId="15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165" fontId="7" fillId="0" borderId="13" xfId="15" applyNumberFormat="1" applyFont="1" applyBorder="1" applyAlignment="1">
      <alignment horizontal="centerContinuous"/>
    </xf>
    <xf numFmtId="165" fontId="7" fillId="0" borderId="14" xfId="15" applyNumberFormat="1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5" fontId="7" fillId="0" borderId="22" xfId="15" applyNumberFormat="1" applyFont="1" applyBorder="1" applyAlignment="1">
      <alignment horizontal="centerContinuous"/>
    </xf>
    <xf numFmtId="165" fontId="6" fillId="0" borderId="23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Continuous"/>
    </xf>
    <xf numFmtId="165" fontId="7" fillId="0" borderId="24" xfId="15" applyNumberFormat="1" applyFont="1" applyBorder="1" applyAlignment="1">
      <alignment horizontal="centerContinuous"/>
    </xf>
    <xf numFmtId="165" fontId="6" fillId="0" borderId="26" xfId="0" applyNumberFormat="1" applyFont="1" applyBorder="1" applyAlignment="1">
      <alignment/>
    </xf>
    <xf numFmtId="0" fontId="17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165" fontId="6" fillId="0" borderId="28" xfId="15" applyNumberFormat="1" applyFont="1" applyBorder="1" applyAlignment="1">
      <alignment horizontal="centerContinuous"/>
    </xf>
    <xf numFmtId="165" fontId="6" fillId="0" borderId="29" xfId="15" applyNumberFormat="1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 horizontal="centerContinuous"/>
    </xf>
    <xf numFmtId="165" fontId="7" fillId="0" borderId="4" xfId="15" applyNumberFormat="1" applyFont="1" applyBorder="1" applyAlignment="1">
      <alignment horizontal="centerContinuous"/>
    </xf>
    <xf numFmtId="165" fontId="7" fillId="0" borderId="5" xfId="15" applyNumberFormat="1" applyFont="1" applyBorder="1" applyAlignment="1">
      <alignment/>
    </xf>
    <xf numFmtId="0" fontId="17" fillId="0" borderId="12" xfId="0" applyFont="1" applyBorder="1" applyAlignment="1">
      <alignment/>
    </xf>
    <xf numFmtId="0" fontId="21" fillId="0" borderId="13" xfId="0" applyFont="1" applyBorder="1" applyAlignment="1">
      <alignment horizontal="centerContinuous"/>
    </xf>
    <xf numFmtId="165" fontId="6" fillId="0" borderId="13" xfId="15" applyNumberFormat="1" applyFont="1" applyBorder="1" applyAlignment="1">
      <alignment horizontal="centerContinuous"/>
    </xf>
    <xf numFmtId="165" fontId="18" fillId="0" borderId="14" xfId="15" applyNumberFormat="1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165" fontId="6" fillId="0" borderId="30" xfId="15" applyNumberFormat="1" applyFont="1" applyBorder="1" applyAlignment="1">
      <alignment horizontal="centerContinuous"/>
    </xf>
    <xf numFmtId="165" fontId="6" fillId="0" borderId="14" xfId="15" applyNumberFormat="1" applyFont="1" applyBorder="1" applyAlignment="1">
      <alignment horizontal="centerContinuous"/>
    </xf>
    <xf numFmtId="0" fontId="21" fillId="0" borderId="12" xfId="0" applyFont="1" applyBorder="1" applyAlignment="1">
      <alignment/>
    </xf>
    <xf numFmtId="165" fontId="6" fillId="0" borderId="14" xfId="15" applyNumberFormat="1" applyFont="1" applyBorder="1" applyAlignment="1">
      <alignment/>
    </xf>
    <xf numFmtId="165" fontId="6" fillId="0" borderId="13" xfId="15" applyNumberFormat="1" applyFont="1" applyBorder="1" applyAlignment="1">
      <alignment horizontal="center"/>
    </xf>
    <xf numFmtId="165" fontId="18" fillId="0" borderId="13" xfId="15" applyNumberFormat="1" applyFont="1" applyBorder="1" applyAlignment="1">
      <alignment horizontal="center"/>
    </xf>
    <xf numFmtId="165" fontId="7" fillId="0" borderId="13" xfId="15" applyNumberFormat="1" applyFont="1" applyBorder="1" applyAlignment="1">
      <alignment horizontal="center"/>
    </xf>
    <xf numFmtId="165" fontId="7" fillId="0" borderId="24" xfId="15" applyNumberFormat="1" applyFont="1" applyBorder="1" applyAlignment="1">
      <alignment horizontal="center"/>
    </xf>
    <xf numFmtId="165" fontId="6" fillId="0" borderId="26" xfId="15" applyNumberFormat="1" applyFont="1" applyBorder="1" applyAlignment="1">
      <alignment/>
    </xf>
    <xf numFmtId="0" fontId="17" fillId="0" borderId="27" xfId="0" applyFont="1" applyBorder="1" applyAlignment="1">
      <alignment horizontal="center"/>
    </xf>
    <xf numFmtId="0" fontId="21" fillId="0" borderId="31" xfId="0" applyFont="1" applyBorder="1" applyAlignment="1">
      <alignment/>
    </xf>
    <xf numFmtId="165" fontId="6" fillId="0" borderId="31" xfId="15" applyNumberFormat="1" applyFont="1" applyBorder="1" applyAlignment="1">
      <alignment/>
    </xf>
    <xf numFmtId="165" fontId="6" fillId="0" borderId="29" xfId="15" applyNumberFormat="1" applyFont="1" applyBorder="1" applyAlignment="1">
      <alignment/>
    </xf>
    <xf numFmtId="0" fontId="17" fillId="0" borderId="3" xfId="0" applyFont="1" applyBorder="1" applyAlignment="1">
      <alignment/>
    </xf>
    <xf numFmtId="0" fontId="21" fillId="0" borderId="4" xfId="0" applyFont="1" applyBorder="1" applyAlignment="1">
      <alignment/>
    </xf>
    <xf numFmtId="165" fontId="7" fillId="0" borderId="4" xfId="15" applyNumberFormat="1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165" fontId="21" fillId="0" borderId="22" xfId="0" applyNumberFormat="1" applyFont="1" applyBorder="1" applyAlignment="1">
      <alignment/>
    </xf>
    <xf numFmtId="165" fontId="21" fillId="0" borderId="23" xfId="15" applyNumberFormat="1" applyFont="1" applyBorder="1" applyAlignment="1">
      <alignment/>
    </xf>
    <xf numFmtId="0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5" fontId="21" fillId="0" borderId="17" xfId="15" applyNumberFormat="1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">
      <selection activeCell="E9" sqref="E9"/>
    </sheetView>
  </sheetViews>
  <sheetFormatPr defaultColWidth="8.796875" defaultRowHeight="15"/>
  <cols>
    <col min="1" max="1" width="31.296875" style="0" customWidth="1"/>
    <col min="4" max="4" width="12.296875" style="0" customWidth="1"/>
    <col min="5" max="5" width="12.69921875" style="0" customWidth="1"/>
    <col min="6" max="6" width="11.796875" style="0" customWidth="1"/>
  </cols>
  <sheetData>
    <row r="1" spans="1:5" ht="16.5">
      <c r="A1" s="1" t="s">
        <v>0</v>
      </c>
      <c r="D1" s="2"/>
      <c r="E1" s="3" t="s">
        <v>1</v>
      </c>
    </row>
    <row r="2" spans="4:5" ht="42">
      <c r="D2" s="2"/>
      <c r="E2" s="3" t="s">
        <v>2</v>
      </c>
    </row>
    <row r="3" spans="4:5" ht="15">
      <c r="D3" s="2"/>
      <c r="E3" s="3"/>
    </row>
    <row r="4" spans="1:5" ht="22.5">
      <c r="A4" s="124" t="s">
        <v>3</v>
      </c>
      <c r="B4" s="124"/>
      <c r="C4" s="124"/>
      <c r="D4" s="124"/>
      <c r="E4" s="124"/>
    </row>
    <row r="5" spans="1:5" ht="18">
      <c r="A5" s="125" t="s">
        <v>4</v>
      </c>
      <c r="B5" s="125"/>
      <c r="C5" s="125"/>
      <c r="D5" s="125"/>
      <c r="E5" s="125"/>
    </row>
    <row r="6" spans="1:5" ht="15">
      <c r="A6" s="126"/>
      <c r="B6" s="126"/>
      <c r="C6" s="126"/>
      <c r="D6" s="126"/>
      <c r="E6" s="126"/>
    </row>
    <row r="7" ht="15.75" thickBot="1"/>
    <row r="8" spans="1:6" ht="29.25" thickTop="1">
      <c r="A8" s="4" t="s">
        <v>5</v>
      </c>
      <c r="B8" s="4" t="s">
        <v>6</v>
      </c>
      <c r="C8" s="4" t="s">
        <v>7</v>
      </c>
      <c r="D8" s="4" t="s">
        <v>8</v>
      </c>
      <c r="E8" s="5" t="s">
        <v>166</v>
      </c>
      <c r="F8" s="6" t="s">
        <v>9</v>
      </c>
    </row>
    <row r="9" spans="1:6" ht="15">
      <c r="A9" s="7"/>
      <c r="B9" s="8"/>
      <c r="C9" s="8"/>
      <c r="D9" s="8"/>
      <c r="E9" s="8"/>
      <c r="F9" s="9"/>
    </row>
    <row r="10" spans="1: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3">
        <v>6</v>
      </c>
    </row>
    <row r="11" spans="1:6" ht="15">
      <c r="A11" s="14" t="s">
        <v>10</v>
      </c>
      <c r="B11" s="15">
        <v>1</v>
      </c>
      <c r="C11" s="15" t="s">
        <v>11</v>
      </c>
      <c r="D11" s="16">
        <v>33335842742</v>
      </c>
      <c r="E11" s="16">
        <v>68603969090</v>
      </c>
      <c r="F11" s="17">
        <f aca="true" t="shared" si="0" ref="F11:F30">E11+D11</f>
        <v>101939811832</v>
      </c>
    </row>
    <row r="12" spans="1:6" ht="15">
      <c r="A12" s="18" t="s">
        <v>12</v>
      </c>
      <c r="B12" s="19">
        <v>3</v>
      </c>
      <c r="C12" s="19"/>
      <c r="D12" s="20"/>
      <c r="E12" s="20">
        <v>0</v>
      </c>
      <c r="F12" s="21">
        <f t="shared" si="0"/>
        <v>0</v>
      </c>
    </row>
    <row r="13" spans="1:6" ht="15">
      <c r="A13" s="18" t="s">
        <v>13</v>
      </c>
      <c r="B13" s="19">
        <v>10</v>
      </c>
      <c r="C13" s="19"/>
      <c r="D13" s="20">
        <f>D11-D12</f>
        <v>33335842742</v>
      </c>
      <c r="E13" s="20">
        <v>68603969090</v>
      </c>
      <c r="F13" s="21">
        <f t="shared" si="0"/>
        <v>101939811832</v>
      </c>
    </row>
    <row r="14" spans="1:6" ht="15">
      <c r="A14" s="18" t="s">
        <v>14</v>
      </c>
      <c r="B14" s="19">
        <v>11</v>
      </c>
      <c r="C14" s="19" t="s">
        <v>15</v>
      </c>
      <c r="D14" s="22">
        <f>30258401390-89378600</f>
        <v>30169022790</v>
      </c>
      <c r="E14" s="20">
        <v>61472494222</v>
      </c>
      <c r="F14" s="21">
        <f t="shared" si="0"/>
        <v>91641517012</v>
      </c>
    </row>
    <row r="15" spans="1:6" ht="15">
      <c r="A15" s="18" t="s">
        <v>16</v>
      </c>
      <c r="B15" s="19"/>
      <c r="C15" s="19"/>
      <c r="D15" s="20"/>
      <c r="E15" s="20">
        <v>0</v>
      </c>
      <c r="F15" s="21">
        <f t="shared" si="0"/>
        <v>0</v>
      </c>
    </row>
    <row r="16" spans="1:6" ht="15">
      <c r="A16" s="18" t="s">
        <v>17</v>
      </c>
      <c r="B16" s="19">
        <v>20</v>
      </c>
      <c r="C16" s="19"/>
      <c r="D16" s="20">
        <f>D13-D14</f>
        <v>3166819952</v>
      </c>
      <c r="E16" s="20">
        <v>7131474868</v>
      </c>
      <c r="F16" s="21">
        <f t="shared" si="0"/>
        <v>10298294820</v>
      </c>
    </row>
    <row r="17" spans="1:6" ht="15">
      <c r="A17" s="18" t="s">
        <v>18</v>
      </c>
      <c r="B17" s="19">
        <v>21</v>
      </c>
      <c r="C17" s="19" t="s">
        <v>19</v>
      </c>
      <c r="D17" s="20">
        <v>60291510</v>
      </c>
      <c r="E17" s="20">
        <v>35053417</v>
      </c>
      <c r="F17" s="21">
        <f t="shared" si="0"/>
        <v>95344927</v>
      </c>
    </row>
    <row r="18" spans="1:6" ht="15">
      <c r="A18" s="18" t="s">
        <v>20</v>
      </c>
      <c r="B18" s="19">
        <v>22</v>
      </c>
      <c r="C18" s="19" t="s">
        <v>21</v>
      </c>
      <c r="D18" s="20">
        <f>D19</f>
        <v>905296652</v>
      </c>
      <c r="E18" s="20">
        <v>3569391367</v>
      </c>
      <c r="F18" s="21">
        <f t="shared" si="0"/>
        <v>4474688019</v>
      </c>
    </row>
    <row r="19" spans="1:6" ht="15">
      <c r="A19" s="18" t="s">
        <v>22</v>
      </c>
      <c r="B19" s="19">
        <v>23</v>
      </c>
      <c r="C19" s="19"/>
      <c r="D19" s="23">
        <v>905296652</v>
      </c>
      <c r="E19" s="23">
        <v>3569391367</v>
      </c>
      <c r="F19" s="24">
        <f t="shared" si="0"/>
        <v>4474688019</v>
      </c>
    </row>
    <row r="20" spans="1:6" ht="15">
      <c r="A20" s="18" t="s">
        <v>23</v>
      </c>
      <c r="B20" s="19">
        <v>24</v>
      </c>
      <c r="C20" s="19"/>
      <c r="D20" s="20"/>
      <c r="E20" s="20">
        <v>0</v>
      </c>
      <c r="F20" s="21">
        <f t="shared" si="0"/>
        <v>0</v>
      </c>
    </row>
    <row r="21" spans="1:6" ht="15">
      <c r="A21" s="18" t="s">
        <v>24</v>
      </c>
      <c r="B21" s="19">
        <v>25</v>
      </c>
      <c r="C21" s="19"/>
      <c r="D21" s="20">
        <f>872049494+89378600</f>
        <v>961428094</v>
      </c>
      <c r="E21" s="20">
        <v>2230752083</v>
      </c>
      <c r="F21" s="21">
        <f t="shared" si="0"/>
        <v>3192180177</v>
      </c>
    </row>
    <row r="22" spans="1:6" ht="15">
      <c r="A22" s="18" t="s">
        <v>25</v>
      </c>
      <c r="B22" s="19"/>
      <c r="C22" s="19"/>
      <c r="D22" s="20"/>
      <c r="E22" s="20">
        <v>0</v>
      </c>
      <c r="F22" s="21">
        <f t="shared" si="0"/>
        <v>0</v>
      </c>
    </row>
    <row r="23" spans="1:6" ht="15">
      <c r="A23" s="18" t="s">
        <v>26</v>
      </c>
      <c r="B23" s="19">
        <v>30</v>
      </c>
      <c r="C23" s="19"/>
      <c r="D23" s="20">
        <f>D16+(D17-D18)-(D20+D21)</f>
        <v>1360386716</v>
      </c>
      <c r="E23" s="20">
        <v>1366384835</v>
      </c>
      <c r="F23" s="21">
        <f t="shared" si="0"/>
        <v>2726771551</v>
      </c>
    </row>
    <row r="24" spans="1:6" ht="15">
      <c r="A24" s="18" t="s">
        <v>27</v>
      </c>
      <c r="B24" s="19">
        <v>31</v>
      </c>
      <c r="C24" s="19"/>
      <c r="D24" s="25">
        <v>1525705414</v>
      </c>
      <c r="E24" s="20">
        <v>153289702</v>
      </c>
      <c r="F24" s="21">
        <f t="shared" si="0"/>
        <v>1678995116</v>
      </c>
    </row>
    <row r="25" spans="1:6" ht="15">
      <c r="A25" s="18" t="s">
        <v>28</v>
      </c>
      <c r="B25" s="19">
        <v>32</v>
      </c>
      <c r="C25" s="19"/>
      <c r="D25" s="20">
        <v>1412092130</v>
      </c>
      <c r="E25" s="20">
        <v>93674537</v>
      </c>
      <c r="F25" s="21">
        <f t="shared" si="0"/>
        <v>1505766667</v>
      </c>
    </row>
    <row r="26" spans="1:6" ht="15">
      <c r="A26" s="18" t="s">
        <v>29</v>
      </c>
      <c r="B26" s="19">
        <v>40</v>
      </c>
      <c r="C26" s="19"/>
      <c r="D26" s="20">
        <f>D24-D25</f>
        <v>113613284</v>
      </c>
      <c r="E26" s="20">
        <v>59615165</v>
      </c>
      <c r="F26" s="21">
        <f t="shared" si="0"/>
        <v>173228449</v>
      </c>
    </row>
    <row r="27" spans="1:6" ht="15">
      <c r="A27" s="18" t="s">
        <v>30</v>
      </c>
      <c r="B27" s="19">
        <v>50</v>
      </c>
      <c r="C27" s="19"/>
      <c r="D27" s="20">
        <f>D23+D26</f>
        <v>1474000000</v>
      </c>
      <c r="E27" s="20">
        <v>1426000000</v>
      </c>
      <c r="F27" s="21">
        <f t="shared" si="0"/>
        <v>2900000000</v>
      </c>
    </row>
    <row r="28" spans="1:6" ht="15">
      <c r="A28" s="18" t="s">
        <v>31</v>
      </c>
      <c r="B28" s="19">
        <v>51</v>
      </c>
      <c r="C28" s="19" t="s">
        <v>32</v>
      </c>
      <c r="D28" s="20">
        <f>D27*14%</f>
        <v>206360000.00000003</v>
      </c>
      <c r="E28" s="20">
        <v>199640000</v>
      </c>
      <c r="F28" s="21">
        <f t="shared" si="0"/>
        <v>406000000</v>
      </c>
    </row>
    <row r="29" spans="1:6" ht="15">
      <c r="A29" s="26" t="s">
        <v>33</v>
      </c>
      <c r="B29" s="19">
        <v>52</v>
      </c>
      <c r="C29" s="19" t="s">
        <v>32</v>
      </c>
      <c r="D29" s="20"/>
      <c r="E29" s="20">
        <v>0</v>
      </c>
      <c r="F29" s="21">
        <f t="shared" si="0"/>
        <v>0</v>
      </c>
    </row>
    <row r="30" spans="1:6" ht="15">
      <c r="A30" s="26" t="s">
        <v>34</v>
      </c>
      <c r="B30" s="19">
        <v>60</v>
      </c>
      <c r="C30" s="19"/>
      <c r="D30" s="20">
        <f>D27-D28-D29</f>
        <v>1267640000</v>
      </c>
      <c r="E30" s="20">
        <v>1226360000</v>
      </c>
      <c r="F30" s="21">
        <f t="shared" si="0"/>
        <v>2494000000</v>
      </c>
    </row>
    <row r="31" spans="1:6" ht="15">
      <c r="A31" s="18" t="s">
        <v>35</v>
      </c>
      <c r="B31" s="19">
        <v>70</v>
      </c>
      <c r="C31" s="27"/>
      <c r="D31" s="20"/>
      <c r="E31" s="20"/>
      <c r="F31" s="21">
        <f>F30/1200000</f>
        <v>2078.3333333333335</v>
      </c>
    </row>
    <row r="32" spans="1:6" ht="15.75" thickBot="1">
      <c r="A32" s="28"/>
      <c r="B32" s="29"/>
      <c r="C32" s="29"/>
      <c r="D32" s="30"/>
      <c r="E32" s="30"/>
      <c r="F32" s="31"/>
    </row>
    <row r="33" ht="15.75" thickTop="1"/>
    <row r="34" spans="2:5" ht="15">
      <c r="B34" s="32"/>
      <c r="C34" s="32"/>
      <c r="D34" s="33"/>
      <c r="E34" s="34"/>
    </row>
    <row r="35" spans="1:5" ht="15.75">
      <c r="A35" s="35" t="s">
        <v>36</v>
      </c>
      <c r="B35" s="36"/>
      <c r="C35" s="36"/>
      <c r="D35" s="37"/>
      <c r="E35" s="37"/>
    </row>
  </sheetData>
  <mergeCells count="3"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3">
      <selection activeCell="D64" sqref="D64"/>
    </sheetView>
  </sheetViews>
  <sheetFormatPr defaultColWidth="8.796875" defaultRowHeight="15"/>
  <cols>
    <col min="1" max="1" width="39.296875" style="0" customWidth="1"/>
    <col min="3" max="3" width="10.8984375" style="0" customWidth="1"/>
    <col min="4" max="5" width="17.09765625" style="0" customWidth="1"/>
  </cols>
  <sheetData>
    <row r="1" spans="1:5" ht="16.5">
      <c r="A1" s="38" t="s">
        <v>37</v>
      </c>
      <c r="B1" s="133" t="s">
        <v>38</v>
      </c>
      <c r="C1" s="133"/>
      <c r="D1" s="133"/>
      <c r="E1" s="133"/>
    </row>
    <row r="2" spans="1:5" ht="16.5">
      <c r="A2" s="38"/>
      <c r="B2" s="134" t="s">
        <v>39</v>
      </c>
      <c r="C2" s="134"/>
      <c r="D2" s="134"/>
      <c r="E2" s="134"/>
    </row>
    <row r="3" spans="1:5" ht="16.5">
      <c r="A3" s="38"/>
      <c r="B3" s="134" t="s">
        <v>40</v>
      </c>
      <c r="C3" s="134"/>
      <c r="D3" s="134"/>
      <c r="E3" s="134"/>
    </row>
    <row r="4" spans="1:5" ht="24.75">
      <c r="A4" s="135" t="s">
        <v>41</v>
      </c>
      <c r="B4" s="135"/>
      <c r="C4" s="135"/>
      <c r="D4" s="135"/>
      <c r="E4" s="135"/>
    </row>
    <row r="5" spans="1:5" ht="15.75" thickBot="1">
      <c r="A5" s="127" t="s">
        <v>42</v>
      </c>
      <c r="B5" s="127"/>
      <c r="C5" s="127"/>
      <c r="D5" s="127"/>
      <c r="E5" s="127"/>
    </row>
    <row r="6" spans="1:5" ht="15.75" thickTop="1">
      <c r="A6" s="39" t="s">
        <v>43</v>
      </c>
      <c r="B6" s="40" t="s">
        <v>44</v>
      </c>
      <c r="C6" s="40" t="s">
        <v>7</v>
      </c>
      <c r="D6" s="41" t="s">
        <v>45</v>
      </c>
      <c r="E6" s="42" t="s">
        <v>46</v>
      </c>
    </row>
    <row r="7" spans="1:5" ht="15.75">
      <c r="A7" s="43" t="s">
        <v>47</v>
      </c>
      <c r="B7" s="44">
        <v>100</v>
      </c>
      <c r="C7" s="44"/>
      <c r="D7" s="45">
        <f>D8+D11+D14+D21+D24</f>
        <v>79961636807</v>
      </c>
      <c r="E7" s="46">
        <f>E8+E11+E14+E21+E24</f>
        <v>64683611187</v>
      </c>
    </row>
    <row r="8" spans="1:5" ht="15.75">
      <c r="A8" s="43" t="s">
        <v>48</v>
      </c>
      <c r="B8" s="47">
        <v>110</v>
      </c>
      <c r="C8" s="47"/>
      <c r="D8" s="48">
        <f>SUM(D9:D10)</f>
        <v>4045063305</v>
      </c>
      <c r="E8" s="49">
        <f>SUM(E9:E10)</f>
        <v>3539653808</v>
      </c>
    </row>
    <row r="9" spans="1:5" ht="15">
      <c r="A9" s="50" t="s">
        <v>49</v>
      </c>
      <c r="B9" s="51">
        <v>111</v>
      </c>
      <c r="C9" s="51" t="s">
        <v>50</v>
      </c>
      <c r="D9" s="52">
        <f>1056267749+2988795556</f>
        <v>4045063305</v>
      </c>
      <c r="E9" s="53">
        <f>1284545222+2255108586</f>
        <v>3539653808</v>
      </c>
    </row>
    <row r="10" spans="1:5" ht="15">
      <c r="A10" s="50" t="s">
        <v>51</v>
      </c>
      <c r="B10" s="51">
        <v>112</v>
      </c>
      <c r="C10" s="51"/>
      <c r="D10" s="54"/>
      <c r="E10" s="53"/>
    </row>
    <row r="11" spans="1:5" ht="15.75">
      <c r="A11" s="55" t="s">
        <v>52</v>
      </c>
      <c r="B11" s="47">
        <v>120</v>
      </c>
      <c r="C11" s="47" t="s">
        <v>53</v>
      </c>
      <c r="D11" s="48">
        <v>0</v>
      </c>
      <c r="E11" s="53">
        <v>0</v>
      </c>
    </row>
    <row r="12" spans="1:5" ht="15">
      <c r="A12" s="50" t="s">
        <v>54</v>
      </c>
      <c r="B12" s="51">
        <v>121</v>
      </c>
      <c r="C12" s="51"/>
      <c r="D12" s="54"/>
      <c r="E12" s="53"/>
    </row>
    <row r="13" spans="1:5" ht="15">
      <c r="A13" s="50" t="s">
        <v>55</v>
      </c>
      <c r="B13" s="51">
        <v>129</v>
      </c>
      <c r="C13" s="51"/>
      <c r="D13" s="54"/>
      <c r="E13" s="53"/>
    </row>
    <row r="14" spans="1:5" ht="15.75">
      <c r="A14" s="55" t="s">
        <v>56</v>
      </c>
      <c r="B14" s="47">
        <v>130</v>
      </c>
      <c r="C14" s="47"/>
      <c r="D14" s="48">
        <f>SUM(D15:D20)</f>
        <v>31902666215</v>
      </c>
      <c r="E14" s="49">
        <f>SUM(E15:E20)</f>
        <v>20475124966</v>
      </c>
    </row>
    <row r="15" spans="1:5" ht="15">
      <c r="A15" s="50" t="s">
        <v>57</v>
      </c>
      <c r="B15" s="51">
        <v>131</v>
      </c>
      <c r="C15" s="51"/>
      <c r="D15" s="54">
        <v>26976967726</v>
      </c>
      <c r="E15" s="53">
        <v>17719543162</v>
      </c>
    </row>
    <row r="16" spans="1:5" ht="15">
      <c r="A16" s="50" t="s">
        <v>58</v>
      </c>
      <c r="B16" s="51">
        <v>132</v>
      </c>
      <c r="C16" s="51"/>
      <c r="D16" s="54">
        <v>3508555106</v>
      </c>
      <c r="E16" s="53">
        <v>1220299749</v>
      </c>
    </row>
    <row r="17" spans="1:5" ht="15">
      <c r="A17" s="50" t="s">
        <v>59</v>
      </c>
      <c r="B17" s="51">
        <v>133</v>
      </c>
      <c r="C17" s="51"/>
      <c r="D17" s="54">
        <v>470220205</v>
      </c>
      <c r="E17" s="53"/>
    </row>
    <row r="18" spans="1:5" ht="15">
      <c r="A18" s="50" t="s">
        <v>60</v>
      </c>
      <c r="B18" s="51">
        <v>134</v>
      </c>
      <c r="C18" s="51"/>
      <c r="D18" s="54"/>
      <c r="E18" s="53"/>
    </row>
    <row r="19" spans="1:5" ht="15">
      <c r="A19" s="50" t="s">
        <v>61</v>
      </c>
      <c r="B19" s="51">
        <v>135</v>
      </c>
      <c r="C19" s="51" t="s">
        <v>62</v>
      </c>
      <c r="D19" s="54">
        <f>946923178</f>
        <v>946923178</v>
      </c>
      <c r="E19" s="53">
        <v>1535282055</v>
      </c>
    </row>
    <row r="20" spans="1:5" ht="15">
      <c r="A20" s="50" t="s">
        <v>63</v>
      </c>
      <c r="B20" s="51">
        <v>139</v>
      </c>
      <c r="C20" s="51"/>
      <c r="D20" s="54"/>
      <c r="E20" s="53"/>
    </row>
    <row r="21" spans="1:5" ht="15.75">
      <c r="A21" s="55" t="s">
        <v>64</v>
      </c>
      <c r="B21" s="47">
        <v>140</v>
      </c>
      <c r="C21" s="47"/>
      <c r="D21" s="48">
        <f>SUM(D22:D23)</f>
        <v>33491197000</v>
      </c>
      <c r="E21" s="56">
        <f>SUM(E22:E23)</f>
        <v>38934838759</v>
      </c>
    </row>
    <row r="22" spans="1:5" ht="15">
      <c r="A22" s="50" t="s">
        <v>65</v>
      </c>
      <c r="B22" s="51">
        <v>141</v>
      </c>
      <c r="C22" s="51" t="s">
        <v>66</v>
      </c>
      <c r="D22" s="54">
        <f>464985823+32997517177+28694000</f>
        <v>33491197000</v>
      </c>
      <c r="E22" s="57">
        <f>38812652403+122186356</f>
        <v>38934838759</v>
      </c>
    </row>
    <row r="23" spans="1:5" ht="15">
      <c r="A23" s="50" t="s">
        <v>67</v>
      </c>
      <c r="B23" s="51">
        <v>149</v>
      </c>
      <c r="C23" s="51"/>
      <c r="D23" s="54"/>
      <c r="E23" s="53"/>
    </row>
    <row r="24" spans="1:5" ht="15.75">
      <c r="A24" s="55" t="s">
        <v>68</v>
      </c>
      <c r="B24" s="47">
        <v>150</v>
      </c>
      <c r="C24" s="47"/>
      <c r="D24" s="48">
        <f>SUM(D25:D28)</f>
        <v>10522710287</v>
      </c>
      <c r="E24" s="56">
        <f>SUM(E25:E28)</f>
        <v>1733993654</v>
      </c>
    </row>
    <row r="25" spans="1:5" ht="15">
      <c r="A25" s="50" t="s">
        <v>69</v>
      </c>
      <c r="B25" s="51">
        <v>151</v>
      </c>
      <c r="C25" s="51"/>
      <c r="D25" s="54"/>
      <c r="E25" s="53"/>
    </row>
    <row r="26" spans="1:5" ht="15">
      <c r="A26" s="50" t="s">
        <v>70</v>
      </c>
      <c r="B26" s="51">
        <v>152</v>
      </c>
      <c r="C26" s="51"/>
      <c r="D26" s="54"/>
      <c r="E26" s="53"/>
    </row>
    <row r="27" spans="1:5" ht="15">
      <c r="A27" s="50" t="s">
        <v>71</v>
      </c>
      <c r="B27" s="51">
        <v>154</v>
      </c>
      <c r="C27" s="51" t="s">
        <v>72</v>
      </c>
      <c r="D27" s="54"/>
      <c r="E27" s="53"/>
    </row>
    <row r="28" spans="1:5" ht="15">
      <c r="A28" s="50" t="s">
        <v>73</v>
      </c>
      <c r="B28" s="51">
        <v>158</v>
      </c>
      <c r="C28" s="51"/>
      <c r="D28" s="54">
        <f>10522710287</f>
        <v>10522710287</v>
      </c>
      <c r="E28" s="53">
        <v>1733993654</v>
      </c>
    </row>
    <row r="29" spans="1:5" ht="15.75">
      <c r="A29" s="55" t="s">
        <v>74</v>
      </c>
      <c r="B29" s="58">
        <v>200</v>
      </c>
      <c r="C29" s="58"/>
      <c r="D29" s="59">
        <f>D30+D36+D46+D50+D55</f>
        <v>23004713951</v>
      </c>
      <c r="E29" s="59">
        <f>E30+E36+E46+E50+E55</f>
        <v>25081617095</v>
      </c>
    </row>
    <row r="30" spans="1:5" ht="15.75">
      <c r="A30" s="55" t="s">
        <v>75</v>
      </c>
      <c r="B30" s="47">
        <v>210</v>
      </c>
      <c r="C30" s="47"/>
      <c r="D30" s="48">
        <v>0</v>
      </c>
      <c r="E30" s="53">
        <v>0</v>
      </c>
    </row>
    <row r="31" spans="1:5" ht="15">
      <c r="A31" s="50" t="s">
        <v>76</v>
      </c>
      <c r="B31" s="51">
        <v>211</v>
      </c>
      <c r="C31" s="51"/>
      <c r="D31" s="54"/>
      <c r="E31" s="53"/>
    </row>
    <row r="32" spans="1:5" ht="15">
      <c r="A32" s="50" t="s">
        <v>77</v>
      </c>
      <c r="B32" s="51">
        <v>212</v>
      </c>
      <c r="C32" s="51"/>
      <c r="D32" s="54"/>
      <c r="E32" s="53"/>
    </row>
    <row r="33" spans="1:5" ht="15">
      <c r="A33" s="50" t="s">
        <v>78</v>
      </c>
      <c r="B33" s="51">
        <v>213</v>
      </c>
      <c r="C33" s="51" t="s">
        <v>79</v>
      </c>
      <c r="D33" s="54"/>
      <c r="E33" s="53"/>
    </row>
    <row r="34" spans="1:5" ht="15">
      <c r="A34" s="50" t="s">
        <v>80</v>
      </c>
      <c r="B34" s="51">
        <v>218</v>
      </c>
      <c r="C34" s="51" t="s">
        <v>81</v>
      </c>
      <c r="D34" s="54"/>
      <c r="E34" s="53"/>
    </row>
    <row r="35" spans="1:5" ht="15">
      <c r="A35" s="50" t="s">
        <v>82</v>
      </c>
      <c r="B35" s="51">
        <v>219</v>
      </c>
      <c r="C35" s="47"/>
      <c r="D35" s="48"/>
      <c r="E35" s="53"/>
    </row>
    <row r="36" spans="1:5" ht="15.75">
      <c r="A36" s="55" t="s">
        <v>83</v>
      </c>
      <c r="B36" s="47">
        <v>220</v>
      </c>
      <c r="C36" s="47"/>
      <c r="D36" s="48">
        <f>D37+D40+D43+D46</f>
        <v>20463915577</v>
      </c>
      <c r="E36" s="56">
        <f>E37+E40+E43+E46</f>
        <v>22002496660</v>
      </c>
    </row>
    <row r="37" spans="1:5" ht="15">
      <c r="A37" s="60" t="s">
        <v>84</v>
      </c>
      <c r="B37" s="47">
        <v>221</v>
      </c>
      <c r="C37" s="47" t="s">
        <v>85</v>
      </c>
      <c r="D37" s="48">
        <f>SUM(D38:D39)</f>
        <v>20463915577</v>
      </c>
      <c r="E37" s="56">
        <f>SUM(E38:E39)</f>
        <v>22002496660</v>
      </c>
    </row>
    <row r="38" spans="1:5" ht="15">
      <c r="A38" s="50" t="s">
        <v>86</v>
      </c>
      <c r="B38" s="51">
        <v>222</v>
      </c>
      <c r="C38" s="51"/>
      <c r="D38" s="54">
        <v>66770565225</v>
      </c>
      <c r="E38" s="53">
        <v>67488400483</v>
      </c>
    </row>
    <row r="39" spans="1:5" ht="15">
      <c r="A39" s="50" t="s">
        <v>87</v>
      </c>
      <c r="B39" s="51">
        <v>223</v>
      </c>
      <c r="C39" s="51"/>
      <c r="D39" s="54">
        <v>-46306649648</v>
      </c>
      <c r="E39" s="53">
        <v>-45485903823</v>
      </c>
    </row>
    <row r="40" spans="1:5" ht="15">
      <c r="A40" s="60" t="s">
        <v>88</v>
      </c>
      <c r="B40" s="47">
        <v>224</v>
      </c>
      <c r="C40" s="47" t="s">
        <v>89</v>
      </c>
      <c r="D40" s="48">
        <v>0</v>
      </c>
      <c r="E40" s="53">
        <v>0</v>
      </c>
    </row>
    <row r="41" spans="1:5" ht="15">
      <c r="A41" s="50" t="s">
        <v>86</v>
      </c>
      <c r="B41" s="51">
        <v>225</v>
      </c>
      <c r="C41" s="51"/>
      <c r="D41" s="54"/>
      <c r="E41" s="53"/>
    </row>
    <row r="42" spans="1:5" ht="15">
      <c r="A42" s="50" t="s">
        <v>87</v>
      </c>
      <c r="B42" s="51">
        <v>226</v>
      </c>
      <c r="C42" s="51"/>
      <c r="D42" s="54"/>
      <c r="E42" s="53"/>
    </row>
    <row r="43" spans="1:5" ht="15">
      <c r="A43" s="60" t="s">
        <v>90</v>
      </c>
      <c r="B43" s="47">
        <v>227</v>
      </c>
      <c r="C43" s="47" t="s">
        <v>91</v>
      </c>
      <c r="D43" s="48">
        <f>SUM(D44:D45)</f>
        <v>0</v>
      </c>
      <c r="E43" s="59"/>
    </row>
    <row r="44" spans="1:5" ht="15">
      <c r="A44" s="50" t="s">
        <v>86</v>
      </c>
      <c r="B44" s="51">
        <v>228</v>
      </c>
      <c r="C44" s="51"/>
      <c r="D44" s="54"/>
      <c r="E44" s="53"/>
    </row>
    <row r="45" spans="1:5" ht="15">
      <c r="A45" s="50" t="s">
        <v>87</v>
      </c>
      <c r="B45" s="51">
        <v>229</v>
      </c>
      <c r="C45" s="51"/>
      <c r="D45" s="54"/>
      <c r="E45" s="53"/>
    </row>
    <row r="46" spans="1:5" ht="15">
      <c r="A46" s="60" t="s">
        <v>92</v>
      </c>
      <c r="B46" s="47">
        <v>230</v>
      </c>
      <c r="C46" s="47" t="s">
        <v>93</v>
      </c>
      <c r="D46" s="48"/>
      <c r="E46" s="53"/>
    </row>
    <row r="47" spans="1:5" ht="15.75">
      <c r="A47" s="55" t="s">
        <v>94</v>
      </c>
      <c r="B47" s="47">
        <v>240</v>
      </c>
      <c r="C47" s="47"/>
      <c r="D47" s="48">
        <v>0</v>
      </c>
      <c r="E47" s="53">
        <v>0</v>
      </c>
    </row>
    <row r="48" spans="1:5" ht="15">
      <c r="A48" s="50" t="s">
        <v>86</v>
      </c>
      <c r="B48" s="51">
        <v>241</v>
      </c>
      <c r="C48" s="51"/>
      <c r="D48" s="54"/>
      <c r="E48" s="53"/>
    </row>
    <row r="49" spans="1:5" ht="15">
      <c r="A49" s="50" t="s">
        <v>87</v>
      </c>
      <c r="B49" s="51">
        <v>242</v>
      </c>
      <c r="C49" s="51"/>
      <c r="D49" s="54"/>
      <c r="E49" s="53"/>
    </row>
    <row r="50" spans="1:5" ht="17.25">
      <c r="A50" s="55" t="s">
        <v>95</v>
      </c>
      <c r="B50" s="58">
        <v>250</v>
      </c>
      <c r="C50" s="58"/>
      <c r="D50" s="61">
        <v>0</v>
      </c>
      <c r="E50" s="53">
        <v>0</v>
      </c>
    </row>
    <row r="51" spans="1:5" ht="15">
      <c r="A51" s="50" t="s">
        <v>96</v>
      </c>
      <c r="B51" s="51">
        <v>251</v>
      </c>
      <c r="C51" s="51"/>
      <c r="D51" s="54"/>
      <c r="E51" s="53"/>
    </row>
    <row r="52" spans="1:5" ht="15">
      <c r="A52" s="50" t="s">
        <v>97</v>
      </c>
      <c r="B52" s="51">
        <v>252</v>
      </c>
      <c r="C52" s="51"/>
      <c r="D52" s="54"/>
      <c r="E52" s="53"/>
    </row>
    <row r="53" spans="1:5" ht="15">
      <c r="A53" s="50" t="s">
        <v>98</v>
      </c>
      <c r="B53" s="51">
        <v>258</v>
      </c>
      <c r="C53" s="51" t="s">
        <v>99</v>
      </c>
      <c r="D53" s="54"/>
      <c r="E53" s="59"/>
    </row>
    <row r="54" spans="1:5" ht="15">
      <c r="A54" s="50" t="s">
        <v>100</v>
      </c>
      <c r="B54" s="51">
        <v>259</v>
      </c>
      <c r="C54" s="51"/>
      <c r="D54" s="54"/>
      <c r="E54" s="59"/>
    </row>
    <row r="55" spans="1:5" ht="15.75">
      <c r="A55" s="62" t="s">
        <v>101</v>
      </c>
      <c r="B55" s="47">
        <v>260</v>
      </c>
      <c r="C55" s="63"/>
      <c r="D55" s="64">
        <f>SUM(D56:D58)</f>
        <v>2540798374</v>
      </c>
      <c r="E55" s="64">
        <f>SUM(E56:E58)</f>
        <v>3079120435</v>
      </c>
    </row>
    <row r="56" spans="1:5" ht="15">
      <c r="A56" s="65" t="s">
        <v>102</v>
      </c>
      <c r="B56" s="66">
        <v>261</v>
      </c>
      <c r="C56" s="67" t="s">
        <v>103</v>
      </c>
      <c r="D56" s="68">
        <v>2540798374</v>
      </c>
      <c r="E56" s="69">
        <v>3079120435</v>
      </c>
    </row>
    <row r="57" spans="1:5" ht="15">
      <c r="A57" s="65" t="s">
        <v>104</v>
      </c>
      <c r="B57" s="70">
        <v>262</v>
      </c>
      <c r="C57" s="71" t="s">
        <v>105</v>
      </c>
      <c r="D57" s="72"/>
      <c r="E57" s="73"/>
    </row>
    <row r="58" spans="1:5" ht="15">
      <c r="A58" s="74" t="s">
        <v>106</v>
      </c>
      <c r="B58" s="75">
        <v>268</v>
      </c>
      <c r="C58" s="76"/>
      <c r="D58" s="77"/>
      <c r="E58" s="78"/>
    </row>
    <row r="59" spans="1:5" ht="15.75">
      <c r="A59" s="79" t="s">
        <v>107</v>
      </c>
      <c r="B59" s="80">
        <v>270</v>
      </c>
      <c r="C59" s="81"/>
      <c r="D59" s="82">
        <f>D29+D7</f>
        <v>102966350758</v>
      </c>
      <c r="E59" s="83">
        <f>E29+E7</f>
        <v>89765228282</v>
      </c>
    </row>
    <row r="60" spans="1:5" ht="15.75" thickBot="1">
      <c r="A60" s="84"/>
      <c r="B60" s="85"/>
      <c r="C60" s="85"/>
      <c r="D60" s="86"/>
      <c r="E60" s="87"/>
    </row>
    <row r="61" spans="1:5" ht="15.75" thickTop="1">
      <c r="A61" s="39" t="s">
        <v>43</v>
      </c>
      <c r="B61" s="40" t="s">
        <v>44</v>
      </c>
      <c r="C61" s="40" t="s">
        <v>7</v>
      </c>
      <c r="D61" s="41" t="s">
        <v>45</v>
      </c>
      <c r="E61" s="42" t="s">
        <v>46</v>
      </c>
    </row>
    <row r="62" spans="1:5" ht="15.75">
      <c r="A62" s="88" t="s">
        <v>108</v>
      </c>
      <c r="B62" s="70">
        <v>300</v>
      </c>
      <c r="C62" s="89"/>
      <c r="D62" s="90">
        <f>D63+D74</f>
        <v>89389019854</v>
      </c>
      <c r="E62" s="91">
        <f>E63+E74</f>
        <v>74920257378</v>
      </c>
    </row>
    <row r="63" spans="1:5" ht="15.75">
      <c r="A63" s="88" t="s">
        <v>109</v>
      </c>
      <c r="B63" s="92">
        <v>310</v>
      </c>
      <c r="C63" s="93"/>
      <c r="D63" s="94">
        <f>SUM(D64:D73)</f>
        <v>85427830273</v>
      </c>
      <c r="E63" s="95">
        <f>SUM(E64:E73)</f>
        <v>71397812053</v>
      </c>
    </row>
    <row r="64" spans="1:5" ht="15">
      <c r="A64" s="96" t="s">
        <v>110</v>
      </c>
      <c r="B64" s="70">
        <v>311</v>
      </c>
      <c r="C64" s="89" t="s">
        <v>111</v>
      </c>
      <c r="D64" s="68">
        <v>29004216848</v>
      </c>
      <c r="E64" s="69">
        <v>26381398530</v>
      </c>
    </row>
    <row r="65" spans="1:5" ht="15">
      <c r="A65" s="96" t="s">
        <v>112</v>
      </c>
      <c r="B65" s="70">
        <v>312</v>
      </c>
      <c r="C65" s="89"/>
      <c r="D65" s="68">
        <v>12178184095</v>
      </c>
      <c r="E65" s="69">
        <v>15406505075</v>
      </c>
    </row>
    <row r="66" spans="1:5" ht="15">
      <c r="A66" s="96" t="s">
        <v>113</v>
      </c>
      <c r="B66" s="70">
        <v>313</v>
      </c>
      <c r="C66" s="89"/>
      <c r="D66" s="68">
        <v>30643119256</v>
      </c>
      <c r="E66" s="69">
        <v>17824014287</v>
      </c>
    </row>
    <row r="67" spans="1:5" ht="15">
      <c r="A67" s="65" t="s">
        <v>114</v>
      </c>
      <c r="B67" s="70">
        <v>314</v>
      </c>
      <c r="C67" s="89" t="s">
        <v>115</v>
      </c>
      <c r="D67" s="68">
        <v>4940599831</v>
      </c>
      <c r="E67" s="69">
        <v>4969538072</v>
      </c>
    </row>
    <row r="68" spans="1:5" ht="15">
      <c r="A68" s="96" t="s">
        <v>116</v>
      </c>
      <c r="B68" s="70">
        <v>315</v>
      </c>
      <c r="C68" s="89"/>
      <c r="D68" s="68">
        <v>4769579136</v>
      </c>
      <c r="E68" s="69">
        <v>726853217</v>
      </c>
    </row>
    <row r="69" spans="1:5" ht="15">
      <c r="A69" s="96" t="s">
        <v>117</v>
      </c>
      <c r="B69" s="70">
        <v>316</v>
      </c>
      <c r="C69" s="70" t="s">
        <v>118</v>
      </c>
      <c r="D69" s="68"/>
      <c r="E69" s="69">
        <v>142539477</v>
      </c>
    </row>
    <row r="70" spans="1:5" ht="15">
      <c r="A70" s="65" t="s">
        <v>119</v>
      </c>
      <c r="B70" s="70">
        <v>317</v>
      </c>
      <c r="C70" s="89"/>
      <c r="D70" s="68"/>
      <c r="E70" s="69">
        <v>614308572</v>
      </c>
    </row>
    <row r="71" spans="1:5" ht="15">
      <c r="A71" s="96" t="s">
        <v>120</v>
      </c>
      <c r="B71" s="70">
        <v>318</v>
      </c>
      <c r="C71" s="89"/>
      <c r="D71" s="68"/>
      <c r="E71" s="97"/>
    </row>
    <row r="72" spans="1:5" ht="15">
      <c r="A72" s="96" t="s">
        <v>121</v>
      </c>
      <c r="B72" s="70">
        <v>319</v>
      </c>
      <c r="C72" s="89" t="s">
        <v>122</v>
      </c>
      <c r="D72" s="68">
        <f>1840233515+412506033+1639391559</f>
        <v>3892131107</v>
      </c>
      <c r="E72" s="69">
        <f>592754050+4490926105+248974668</f>
        <v>5332654823</v>
      </c>
    </row>
    <row r="73" spans="1:5" ht="15">
      <c r="A73" s="96" t="s">
        <v>123</v>
      </c>
      <c r="B73" s="70">
        <v>320</v>
      </c>
      <c r="C73" s="89"/>
      <c r="D73" s="68"/>
      <c r="E73" s="69"/>
    </row>
    <row r="74" spans="1:5" ht="15.75">
      <c r="A74" s="88" t="s">
        <v>124</v>
      </c>
      <c r="B74" s="92">
        <v>330</v>
      </c>
      <c r="C74" s="93"/>
      <c r="D74" s="90">
        <f>SUM(D75:D81)</f>
        <v>3961189581</v>
      </c>
      <c r="E74" s="91">
        <f>SUM(E75:E81)</f>
        <v>3522445325</v>
      </c>
    </row>
    <row r="75" spans="1:5" ht="15">
      <c r="A75" s="65" t="s">
        <v>125</v>
      </c>
      <c r="B75" s="70">
        <v>331</v>
      </c>
      <c r="C75" s="89"/>
      <c r="D75" s="68"/>
      <c r="E75" s="69"/>
    </row>
    <row r="76" spans="1:5" ht="15">
      <c r="A76" s="65" t="s">
        <v>126</v>
      </c>
      <c r="B76" s="70">
        <v>332</v>
      </c>
      <c r="C76" s="70" t="s">
        <v>127</v>
      </c>
      <c r="D76" s="68"/>
      <c r="E76" s="97"/>
    </row>
    <row r="77" spans="1:5" ht="15">
      <c r="A77" s="96" t="s">
        <v>128</v>
      </c>
      <c r="B77" s="70">
        <v>333</v>
      </c>
      <c r="C77" s="89"/>
      <c r="D77" s="68"/>
      <c r="E77" s="97"/>
    </row>
    <row r="78" spans="1:5" ht="15">
      <c r="A78" s="96" t="s">
        <v>129</v>
      </c>
      <c r="B78" s="70">
        <v>334</v>
      </c>
      <c r="C78" s="89" t="s">
        <v>130</v>
      </c>
      <c r="D78" s="68">
        <v>3904619264</v>
      </c>
      <c r="E78" s="69">
        <v>3462145580</v>
      </c>
    </row>
    <row r="79" spans="1:5" ht="15">
      <c r="A79" s="96" t="s">
        <v>131</v>
      </c>
      <c r="B79" s="70">
        <v>335</v>
      </c>
      <c r="C79" s="70" t="s">
        <v>105</v>
      </c>
      <c r="D79" s="68"/>
      <c r="E79" s="69"/>
    </row>
    <row r="80" spans="1:5" ht="15">
      <c r="A80" s="96" t="s">
        <v>132</v>
      </c>
      <c r="B80" s="70">
        <v>336</v>
      </c>
      <c r="C80" s="89"/>
      <c r="D80" s="68">
        <v>56570317</v>
      </c>
      <c r="E80" s="69">
        <v>60299745</v>
      </c>
    </row>
    <row r="81" spans="1:5" ht="15">
      <c r="A81" s="96" t="s">
        <v>133</v>
      </c>
      <c r="B81" s="70">
        <v>337</v>
      </c>
      <c r="C81" s="89"/>
      <c r="D81" s="68"/>
      <c r="E81" s="69"/>
    </row>
    <row r="82" spans="1:5" ht="15.75">
      <c r="A82" s="88" t="s">
        <v>134</v>
      </c>
      <c r="B82" s="92">
        <v>400</v>
      </c>
      <c r="C82" s="93"/>
      <c r="D82" s="90">
        <f>D83+D95</f>
        <v>13577330904</v>
      </c>
      <c r="E82" s="91">
        <f>E83+E95</f>
        <v>14844970904</v>
      </c>
    </row>
    <row r="83" spans="1:5" ht="15.75">
      <c r="A83" s="88" t="s">
        <v>135</v>
      </c>
      <c r="B83" s="92">
        <v>410</v>
      </c>
      <c r="C83" s="93" t="s">
        <v>136</v>
      </c>
      <c r="D83" s="90">
        <f>SUM(D84:D93)</f>
        <v>13551144453</v>
      </c>
      <c r="E83" s="95">
        <f>SUM(E84:E93)</f>
        <v>14818784453</v>
      </c>
    </row>
    <row r="84" spans="1:5" ht="15">
      <c r="A84" s="96" t="s">
        <v>137</v>
      </c>
      <c r="B84" s="70">
        <v>411</v>
      </c>
      <c r="C84" s="89"/>
      <c r="D84" s="68">
        <v>12000000000</v>
      </c>
      <c r="E84" s="69">
        <v>12000000000</v>
      </c>
    </row>
    <row r="85" spans="1:5" ht="15">
      <c r="A85" s="96" t="s">
        <v>138</v>
      </c>
      <c r="B85" s="70">
        <v>412</v>
      </c>
      <c r="C85" s="89"/>
      <c r="D85" s="68"/>
      <c r="E85" s="69"/>
    </row>
    <row r="86" spans="1:5" ht="15">
      <c r="A86" s="96" t="s">
        <v>139</v>
      </c>
      <c r="B86" s="70">
        <v>413</v>
      </c>
      <c r="C86" s="89"/>
      <c r="D86" s="68"/>
      <c r="E86" s="69"/>
    </row>
    <row r="87" spans="1:5" ht="15">
      <c r="A87" s="96" t="s">
        <v>140</v>
      </c>
      <c r="B87" s="70">
        <v>414</v>
      </c>
      <c r="C87" s="89"/>
      <c r="D87" s="68"/>
      <c r="E87" s="69"/>
    </row>
    <row r="88" spans="1:5" ht="15">
      <c r="A88" s="65" t="s">
        <v>141</v>
      </c>
      <c r="B88" s="70">
        <v>415</v>
      </c>
      <c r="C88" s="89"/>
      <c r="D88" s="68"/>
      <c r="E88" s="69"/>
    </row>
    <row r="89" spans="1:5" ht="15">
      <c r="A89" s="96" t="s">
        <v>142</v>
      </c>
      <c r="B89" s="70">
        <v>416</v>
      </c>
      <c r="C89" s="89"/>
      <c r="D89" s="68"/>
      <c r="E89" s="97"/>
    </row>
    <row r="90" spans="1:5" ht="15">
      <c r="A90" s="96" t="s">
        <v>143</v>
      </c>
      <c r="B90" s="70">
        <v>416</v>
      </c>
      <c r="C90" s="89"/>
      <c r="D90" s="68">
        <v>227335757</v>
      </c>
      <c r="E90" s="69">
        <v>227335757</v>
      </c>
    </row>
    <row r="91" spans="1:5" ht="15">
      <c r="A91" s="96" t="s">
        <v>144</v>
      </c>
      <c r="B91" s="70">
        <v>417</v>
      </c>
      <c r="C91" s="89"/>
      <c r="D91" s="68">
        <v>78707096</v>
      </c>
      <c r="E91" s="69">
        <v>78707096</v>
      </c>
    </row>
    <row r="92" spans="1:5" ht="15">
      <c r="A92" s="96" t="s">
        <v>145</v>
      </c>
      <c r="B92" s="70">
        <v>418</v>
      </c>
      <c r="C92" s="89"/>
      <c r="D92" s="68">
        <v>18741600</v>
      </c>
      <c r="E92" s="69">
        <v>18741600</v>
      </c>
    </row>
    <row r="93" spans="1:5" ht="15">
      <c r="A93" s="96" t="s">
        <v>146</v>
      </c>
      <c r="B93" s="70">
        <v>419</v>
      </c>
      <c r="C93" s="89"/>
      <c r="D93" s="68">
        <v>1226360000</v>
      </c>
      <c r="E93" s="69">
        <v>2494000000</v>
      </c>
    </row>
    <row r="94" spans="1:5" ht="15">
      <c r="A94" s="96" t="s">
        <v>147</v>
      </c>
      <c r="B94" s="70">
        <v>420</v>
      </c>
      <c r="C94" s="89"/>
      <c r="D94" s="68"/>
      <c r="E94" s="69"/>
    </row>
    <row r="95" spans="1:5" ht="15.75">
      <c r="A95" s="88" t="s">
        <v>148</v>
      </c>
      <c r="B95" s="92">
        <v>430</v>
      </c>
      <c r="C95" s="93"/>
      <c r="D95" s="98">
        <f>D96+D97+D98</f>
        <v>26186451</v>
      </c>
      <c r="E95" s="99">
        <f>E96+E97+E98</f>
        <v>26186451</v>
      </c>
    </row>
    <row r="96" spans="1:5" ht="15">
      <c r="A96" s="96" t="s">
        <v>149</v>
      </c>
      <c r="B96" s="70">
        <v>431</v>
      </c>
      <c r="C96" s="89"/>
      <c r="D96" s="68">
        <v>26186451</v>
      </c>
      <c r="E96" s="69">
        <f>26186451</f>
        <v>26186451</v>
      </c>
    </row>
    <row r="97" spans="1:5" ht="15">
      <c r="A97" s="65" t="s">
        <v>150</v>
      </c>
      <c r="B97" s="70">
        <v>432</v>
      </c>
      <c r="C97" s="70" t="s">
        <v>151</v>
      </c>
      <c r="D97" s="100"/>
      <c r="E97" s="69"/>
    </row>
    <row r="98" spans="1:5" ht="15">
      <c r="A98" s="74" t="s">
        <v>152</v>
      </c>
      <c r="B98" s="75">
        <v>433</v>
      </c>
      <c r="C98" s="75"/>
      <c r="D98" s="101"/>
      <c r="E98" s="102"/>
    </row>
    <row r="99" spans="1:5" ht="15.75">
      <c r="A99" s="103" t="s">
        <v>153</v>
      </c>
      <c r="B99" s="80">
        <v>440</v>
      </c>
      <c r="C99" s="104"/>
      <c r="D99" s="105">
        <f>D82+D62</f>
        <v>102966350758</v>
      </c>
      <c r="E99" s="106">
        <f>E82+E62</f>
        <v>89765228282</v>
      </c>
    </row>
    <row r="100" spans="1:5" ht="15.75">
      <c r="A100" s="107"/>
      <c r="B100" s="108"/>
      <c r="C100" s="108"/>
      <c r="D100" s="109"/>
      <c r="E100" s="87"/>
    </row>
    <row r="101" spans="1:5" ht="15.75">
      <c r="A101" s="128" t="s">
        <v>154</v>
      </c>
      <c r="B101" s="129"/>
      <c r="C101" s="129"/>
      <c r="D101" s="129"/>
      <c r="E101" s="130"/>
    </row>
    <row r="102" spans="1:5" ht="15">
      <c r="A102" s="110" t="s">
        <v>155</v>
      </c>
      <c r="B102" s="111"/>
      <c r="C102" s="111" t="s">
        <v>156</v>
      </c>
      <c r="D102" s="112"/>
      <c r="E102" s="113"/>
    </row>
    <row r="103" spans="1:5" ht="15">
      <c r="A103" s="96" t="s">
        <v>157</v>
      </c>
      <c r="B103" s="114"/>
      <c r="C103" s="114"/>
      <c r="D103" s="115"/>
      <c r="E103" s="116"/>
    </row>
    <row r="104" spans="1:5" ht="15">
      <c r="A104" s="96" t="s">
        <v>158</v>
      </c>
      <c r="B104" s="114"/>
      <c r="C104" s="114"/>
      <c r="D104" s="114"/>
      <c r="E104" s="116"/>
    </row>
    <row r="105" spans="1:5" ht="15">
      <c r="A105" s="96" t="s">
        <v>159</v>
      </c>
      <c r="B105" s="114"/>
      <c r="C105" s="114"/>
      <c r="D105" s="114"/>
      <c r="E105" s="116"/>
    </row>
    <row r="106" spans="1:5" ht="15">
      <c r="A106" s="96" t="s">
        <v>160</v>
      </c>
      <c r="B106" s="114"/>
      <c r="C106" s="114"/>
      <c r="D106" s="114"/>
      <c r="E106" s="116"/>
    </row>
    <row r="107" spans="1:5" ht="15">
      <c r="A107" s="96" t="s">
        <v>161</v>
      </c>
      <c r="B107" s="114"/>
      <c r="C107" s="114"/>
      <c r="D107" s="114"/>
      <c r="E107" s="116"/>
    </row>
    <row r="108" spans="1:5" ht="15.75" thickBot="1">
      <c r="A108" s="117" t="s">
        <v>162</v>
      </c>
      <c r="B108" s="118"/>
      <c r="C108" s="118"/>
      <c r="D108" s="119">
        <v>140338075</v>
      </c>
      <c r="E108" s="119"/>
    </row>
    <row r="109" spans="1:5" ht="15.75" thickTop="1">
      <c r="A109" s="120"/>
      <c r="B109" s="121"/>
      <c r="C109" s="121"/>
      <c r="D109" s="121"/>
      <c r="E109" s="121"/>
    </row>
    <row r="110" spans="1:5" ht="15">
      <c r="A110" s="120"/>
      <c r="B110" s="122"/>
      <c r="C110" s="122"/>
      <c r="D110" s="131" t="s">
        <v>163</v>
      </c>
      <c r="E110" s="131"/>
    </row>
    <row r="111" spans="1:5" ht="15.75">
      <c r="A111" s="123" t="s">
        <v>164</v>
      </c>
      <c r="B111" s="123"/>
      <c r="C111" s="123"/>
      <c r="D111" s="132" t="s">
        <v>165</v>
      </c>
      <c r="E111" s="132"/>
    </row>
  </sheetData>
  <mergeCells count="8">
    <mergeCell ref="B1:E1"/>
    <mergeCell ref="B2:E2"/>
    <mergeCell ref="B3:E3"/>
    <mergeCell ref="A4:E4"/>
    <mergeCell ref="A5:E5"/>
    <mergeCell ref="A101:E101"/>
    <mergeCell ref="D110:E110"/>
    <mergeCell ref="D111:E111"/>
  </mergeCells>
  <printOptions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Thanh Tam</cp:lastModifiedBy>
  <cp:lastPrinted>2008-02-02T08:24:55Z</cp:lastPrinted>
  <dcterms:created xsi:type="dcterms:W3CDTF">2008-02-02T04:11:10Z</dcterms:created>
  <dcterms:modified xsi:type="dcterms:W3CDTF">2008-02-02T08:25:00Z</dcterms:modified>
  <cp:category/>
  <cp:version/>
  <cp:contentType/>
  <cp:contentStatus/>
</cp:coreProperties>
</file>